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482" documentId="13_ncr:1_{C48EC681-74B9-4F40-B555-ACE701FC098B}" xr6:coauthVersionLast="47" xr6:coauthVersionMax="47" xr10:uidLastSave="{1D5E5272-3E61-42B5-9955-41D6AF362A4D}"/>
  <bookViews>
    <workbookView xWindow="-120" yWindow="-120" windowWidth="20730" windowHeight="11160" xr2:uid="{00000000-000D-0000-FFFF-FFFF00000000}"/>
  </bookViews>
  <sheets>
    <sheet name="Pareto Chart" sheetId="2" r:id="rId1"/>
    <sheet name="_data" sheetId="3" state="hidden" r:id="rId2"/>
  </sheets>
  <externalReferences>
    <externalReference r:id="rId3"/>
  </externalReferences>
  <definedNames>
    <definedName name="Correlation_Options">'[1]Data Validation Sources'!$C$2:$C$6</definedName>
    <definedName name="_xlnm.Print_Area" localSheetId="0">'Pareto Chart'!$A$1:$Q$21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2" i="3"/>
  <c r="C11" i="3"/>
  <c r="C10" i="3"/>
  <c r="C9" i="3"/>
  <c r="C8" i="3"/>
  <c r="C7" i="3"/>
  <c r="C6" i="3"/>
  <c r="C5" i="3"/>
  <c r="C4" i="3"/>
  <c r="C3" i="3"/>
  <c r="B4" i="3" l="1"/>
  <c r="F4" i="3" s="1"/>
  <c r="B5" i="3"/>
  <c r="F5" i="3" s="1"/>
  <c r="B6" i="3"/>
  <c r="F6" i="3" s="1"/>
  <c r="B7" i="3"/>
  <c r="F7" i="3" s="1"/>
  <c r="B8" i="3"/>
  <c r="F8" i="3" s="1"/>
  <c r="B9" i="3"/>
  <c r="F9" i="3" s="1"/>
  <c r="B10" i="3"/>
  <c r="F10" i="3" s="1"/>
  <c r="B11" i="3"/>
  <c r="F11" i="3" s="1"/>
  <c r="B12" i="3"/>
  <c r="F12" i="3" s="1"/>
  <c r="B3" i="3"/>
  <c r="F3" i="3" s="1"/>
  <c r="D5" i="3" l="1"/>
  <c r="E5" i="3" s="1"/>
  <c r="D6" i="3"/>
  <c r="E6" i="3" s="1"/>
  <c r="D9" i="3"/>
  <c r="E9" i="3" s="1"/>
  <c r="D11" i="3"/>
  <c r="D7" i="3"/>
  <c r="E7" i="3" s="1"/>
  <c r="D3" i="3"/>
  <c r="E3" i="3" s="1"/>
  <c r="D8" i="3"/>
  <c r="E8" i="3" s="1"/>
  <c r="D10" i="3"/>
  <c r="D4" i="3"/>
  <c r="D12" i="3"/>
  <c r="E12" i="3" s="1"/>
  <c r="G9" i="3" l="1"/>
  <c r="G5" i="3"/>
  <c r="G8" i="3"/>
  <c r="G11" i="3"/>
  <c r="E11" i="3"/>
  <c r="G10" i="3"/>
  <c r="E10" i="3"/>
  <c r="G4" i="3"/>
  <c r="E4" i="3"/>
  <c r="G6" i="3"/>
  <c r="G3" i="3"/>
  <c r="G7" i="3"/>
  <c r="G12" i="3"/>
  <c r="G13" i="3" l="1"/>
  <c r="H11" i="3" l="1"/>
  <c r="H10" i="3"/>
  <c r="H8" i="3"/>
  <c r="H6" i="3"/>
  <c r="H9" i="3"/>
  <c r="H5" i="3"/>
  <c r="H4" i="3"/>
  <c r="H3" i="3"/>
  <c r="I3" i="3" s="1"/>
  <c r="H12" i="3"/>
  <c r="H7" i="3"/>
  <c r="I4" i="3" l="1"/>
  <c r="I5" i="3" s="1"/>
  <c r="I6" i="3" s="1"/>
  <c r="I7" i="3" s="1"/>
  <c r="I8" i="3" s="1"/>
  <c r="I9" i="3" s="1"/>
  <c r="I10" i="3" s="1"/>
  <c r="I11" i="3" s="1"/>
  <c r="I12" i="3" s="1"/>
</calcChain>
</file>

<file path=xl/sharedStrings.xml><?xml version="1.0" encoding="utf-8"?>
<sst xmlns="http://schemas.openxmlformats.org/spreadsheetml/2006/main" count="37" uniqueCount="35">
  <si>
    <t>Continuous Improvement Toolkit . www.citoolkit.com</t>
  </si>
  <si>
    <t>Guide:</t>
  </si>
  <si>
    <t>Conclusion:</t>
  </si>
  <si>
    <t>Frequency</t>
  </si>
  <si>
    <t>Pareto Chart</t>
  </si>
  <si>
    <t>Process</t>
  </si>
  <si>
    <t>Date</t>
  </si>
  <si>
    <t>Analyst</t>
  </si>
  <si>
    <t>Category</t>
  </si>
  <si>
    <t>Description</t>
  </si>
  <si>
    <t>Ordered totals</t>
  </si>
  <si>
    <t>Trunc</t>
  </si>
  <si>
    <t>%</t>
  </si>
  <si>
    <t>5 whys</t>
  </si>
  <si>
    <t>Accumulated %</t>
  </si>
  <si>
    <t>Total + fraction</t>
  </si>
  <si>
    <t>Order of event</t>
  </si>
  <si>
    <t>Hoshin</t>
  </si>
  <si>
    <t>Data</t>
  </si>
  <si>
    <t>A3</t>
  </si>
  <si>
    <t>QFD</t>
  </si>
  <si>
    <t>RCA</t>
  </si>
  <si>
    <t>SPC</t>
  </si>
  <si>
    <t>8D</t>
  </si>
  <si>
    <t>FMEA</t>
  </si>
  <si>
    <t>Kaizen</t>
  </si>
  <si>
    <r>
      <t xml:space="preserve"> 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You need only to fill the white cells.</t>
    </r>
  </si>
  <si>
    <t>CIToolkit website keywords analysis to better understand customer expectations.</t>
  </si>
  <si>
    <t>Total categories</t>
  </si>
  <si>
    <t>Total frequencies</t>
  </si>
  <si>
    <t xml:space="preserve">  Categories may contain information about factors, causes, events, complaints, error, defects, issues, etc.</t>
  </si>
  <si>
    <t xml:space="preserve">  Enter the Pareto items in the 'Category' column, then enter the frequency of each category in the 'Frequency' column.</t>
  </si>
  <si>
    <t>Project</t>
  </si>
  <si>
    <t>Frequencies</t>
  </si>
  <si>
    <t>Cumulative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</si>
</sst>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darkUp">
        <fgColor theme="0" tint="-0.24994659260841701"/>
        <bgColor theme="0" tint="-0.14999847407452621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7" fillId="0" borderId="0" applyProtection="0"/>
    <xf numFmtId="0" fontId="7" fillId="0" borderId="0"/>
    <xf numFmtId="0" fontId="3" fillId="0" borderId="0"/>
  </cellStyleXfs>
  <cellXfs count="49">
    <xf numFmtId="0" fontId="0" fillId="0" borderId="0" xfId="0"/>
    <xf numFmtId="0" fontId="6" fillId="4" borderId="0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</xf>
    <xf numFmtId="0" fontId="8" fillId="4" borderId="9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vertical="center"/>
    </xf>
    <xf numFmtId="1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vertical="center"/>
    </xf>
    <xf numFmtId="0" fontId="5" fillId="4" borderId="0" xfId="2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left" vertical="center"/>
    </xf>
    <xf numFmtId="0" fontId="5" fillId="4" borderId="7" xfId="0" applyFont="1" applyFill="1" applyBorder="1" applyAlignment="1" applyProtection="1">
      <alignment vertical="center"/>
    </xf>
    <xf numFmtId="164" fontId="2" fillId="4" borderId="10" xfId="3" applyNumberFormat="1" applyFont="1" applyFill="1" applyBorder="1" applyAlignment="1" applyProtection="1">
      <alignment horizontal="center" vertical="center"/>
    </xf>
    <xf numFmtId="1" fontId="5" fillId="4" borderId="10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11" fillId="4" borderId="7" xfId="0" applyFont="1" applyFill="1" applyBorder="1" applyAlignment="1" applyProtection="1">
      <alignment vertical="center"/>
    </xf>
    <xf numFmtId="2" fontId="8" fillId="4" borderId="10" xfId="0" applyNumberFormat="1" applyFont="1" applyFill="1" applyBorder="1" applyAlignment="1" applyProtection="1">
      <alignment horizontal="left" vertical="center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/>
    </xf>
    <xf numFmtId="0" fontId="5" fillId="4" borderId="0" xfId="0" applyFont="1" applyFill="1" applyProtection="1"/>
    <xf numFmtId="0" fontId="5" fillId="2" borderId="9" xfId="0" applyFont="1" applyFill="1" applyBorder="1" applyAlignment="1" applyProtection="1">
      <alignment horizontal="center" vertical="center"/>
    </xf>
    <xf numFmtId="165" fontId="5" fillId="2" borderId="9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2" fontId="5" fillId="2" borderId="9" xfId="0" applyNumberFormat="1" applyFont="1" applyFill="1" applyBorder="1" applyAlignment="1" applyProtection="1">
      <alignment horizontal="center" vertical="center"/>
    </xf>
    <xf numFmtId="164" fontId="5" fillId="2" borderId="9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right" vertical="center"/>
    </xf>
    <xf numFmtId="1" fontId="8" fillId="4" borderId="9" xfId="0" applyNumberFormat="1" applyFont="1" applyFill="1" applyBorder="1" applyAlignment="1" applyProtection="1">
      <alignment horizontal="left" vertical="center"/>
    </xf>
    <xf numFmtId="49" fontId="2" fillId="0" borderId="9" xfId="3" applyNumberFormat="1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right" vertical="center" textRotation="9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right" vertical="center" textRotation="180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C3E1FF"/>
      <color rgb="FFCCFFFF"/>
      <color rgb="FFFCFCFC"/>
      <color rgb="FFF8F8F8"/>
      <color rgb="FFDDDDDD"/>
      <color rgb="FF0000CC"/>
      <color rgb="FFCCCC00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22542074713777E-2"/>
          <c:y val="5.892915765360697E-2"/>
          <c:w val="0.87217847769028867"/>
          <c:h val="0.84896016513634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_data!$D$2</c:f>
              <c:strCache>
                <c:ptCount val="1"/>
                <c:pt idx="0">
                  <c:v>Ordered totals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 w="635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D6-4D43-8BFE-DE1AFD5879C3}"/>
              </c:ext>
            </c:extLst>
          </c:dPt>
          <c:dPt>
            <c:idx val="1"/>
            <c:invertIfNegative val="0"/>
            <c:bubble3D val="0"/>
            <c:spPr>
              <a:solidFill>
                <a:srgbClr val="C3E1FF"/>
              </a:solidFill>
              <a:ln w="635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D6-4D43-8BFE-DE1AFD5879C3}"/>
              </c:ext>
            </c:extLst>
          </c:dPt>
          <c:dLbls>
            <c:numFmt formatCode="0;\-0;;@\,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_data!$E$3:$E$12</c:f>
              <c:strCache>
                <c:ptCount val="10"/>
                <c:pt idx="0">
                  <c:v>Kaizen</c:v>
                </c:pt>
                <c:pt idx="1">
                  <c:v>A3</c:v>
                </c:pt>
                <c:pt idx="2">
                  <c:v>QFD</c:v>
                </c:pt>
                <c:pt idx="3">
                  <c:v>5 whys</c:v>
                </c:pt>
                <c:pt idx="4">
                  <c:v>FMEA</c:v>
                </c:pt>
                <c:pt idx="5">
                  <c:v>RCA</c:v>
                </c:pt>
                <c:pt idx="6">
                  <c:v>SPC</c:v>
                </c:pt>
                <c:pt idx="7">
                  <c:v>Data</c:v>
                </c:pt>
                <c:pt idx="8">
                  <c:v>Hoshin</c:v>
                </c:pt>
                <c:pt idx="9">
                  <c:v>8D</c:v>
                </c:pt>
              </c:strCache>
            </c:strRef>
          </c:cat>
          <c:val>
            <c:numRef>
              <c:f>_data!$D$3:$D$12</c:f>
              <c:numCache>
                <c:formatCode>General</c:formatCode>
                <c:ptCount val="10"/>
                <c:pt idx="0">
                  <c:v>254.1</c:v>
                </c:pt>
                <c:pt idx="1">
                  <c:v>242.02</c:v>
                </c:pt>
                <c:pt idx="2">
                  <c:v>199.03</c:v>
                </c:pt>
                <c:pt idx="3">
                  <c:v>153.07</c:v>
                </c:pt>
                <c:pt idx="4">
                  <c:v>107.09</c:v>
                </c:pt>
                <c:pt idx="5">
                  <c:v>95.04</c:v>
                </c:pt>
                <c:pt idx="6">
                  <c:v>83.05</c:v>
                </c:pt>
                <c:pt idx="7">
                  <c:v>62.01</c:v>
                </c:pt>
                <c:pt idx="8">
                  <c:v>46.06</c:v>
                </c:pt>
                <c:pt idx="9">
                  <c:v>42.08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D6-4D43-8BFE-DE1AFD58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3768768"/>
        <c:axId val="183769152"/>
      </c:barChart>
      <c:lineChart>
        <c:grouping val="standard"/>
        <c:varyColors val="0"/>
        <c:ser>
          <c:idx val="1"/>
          <c:order val="1"/>
          <c:tx>
            <c:strRef>
              <c:f>_data!$I$2</c:f>
              <c:strCache>
                <c:ptCount val="1"/>
                <c:pt idx="0">
                  <c:v>Accumulated %</c:v>
                </c:pt>
              </c:strCache>
            </c:strRef>
          </c:tx>
          <c:spPr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x"/>
            <c:size val="6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val>
            <c:numRef>
              <c:f>_data!$I$3:$I$12</c:f>
              <c:numCache>
                <c:formatCode>0.0%</c:formatCode>
                <c:ptCount val="10"/>
                <c:pt idx="0">
                  <c:v>0.1979734996102884</c:v>
                </c:pt>
                <c:pt idx="1">
                  <c:v>0.3865939204988309</c:v>
                </c:pt>
                <c:pt idx="2">
                  <c:v>0.54169914263445051</c:v>
                </c:pt>
                <c:pt idx="3">
                  <c:v>0.66095089633671078</c:v>
                </c:pt>
                <c:pt idx="4">
                  <c:v>0.74434918160561181</c:v>
                </c:pt>
                <c:pt idx="5">
                  <c:v>0.81839438815276688</c:v>
                </c:pt>
                <c:pt idx="6">
                  <c:v>0.88308651597817611</c:v>
                </c:pt>
                <c:pt idx="7">
                  <c:v>0.93141075604052992</c:v>
                </c:pt>
                <c:pt idx="8">
                  <c:v>0.96726422447388927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D6-4D43-8BFE-DE1AFD58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41064"/>
        <c:axId val="183769536"/>
      </c:lineChart>
      <c:catAx>
        <c:axId val="1837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3769152"/>
        <c:crosses val="autoZero"/>
        <c:auto val="1"/>
        <c:lblAlgn val="ctr"/>
        <c:lblOffset val="0"/>
        <c:tickMarkSkip val="1"/>
        <c:noMultiLvlLbl val="0"/>
      </c:catAx>
      <c:valAx>
        <c:axId val="18376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83768768"/>
        <c:crosses val="autoZero"/>
        <c:crossBetween val="between"/>
      </c:valAx>
      <c:valAx>
        <c:axId val="1837695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83741064"/>
        <c:crosses val="max"/>
        <c:crossBetween val="between"/>
      </c:valAx>
      <c:catAx>
        <c:axId val="183741064"/>
        <c:scaling>
          <c:orientation val="minMax"/>
        </c:scaling>
        <c:delete val="1"/>
        <c:axPos val="b"/>
        <c:majorTickMark val="out"/>
        <c:minorTickMark val="none"/>
        <c:tickLblPos val="none"/>
        <c:crossAx val="183769536"/>
        <c:crosses val="autoZero"/>
        <c:auto val="1"/>
        <c:lblAlgn val="ctr"/>
        <c:lblOffset val="100"/>
        <c:noMultiLvlLbl val="0"/>
      </c:catAx>
      <c:spPr>
        <a:solidFill>
          <a:srgbClr val="FCFCFC"/>
        </a:solidFill>
        <a:ln w="6350">
          <a:noFill/>
          <a:prstDash val="solid"/>
        </a:ln>
      </c:spPr>
    </c:plotArea>
    <c:plotVisOnly val="1"/>
    <c:dispBlanksAs val="gap"/>
    <c:showDLblsOverMax val="0"/>
  </c:chart>
  <c:spPr>
    <a:solidFill>
      <a:srgbClr val="E6E6E6"/>
    </a:solidFill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0</xdr:colOff>
      <xdr:row>13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8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26.7109375" style="2" customWidth="1"/>
    <col min="4" max="4" width="5.7109375" style="2" customWidth="1"/>
    <col min="5" max="5" width="23.42578125" style="2" customWidth="1"/>
    <col min="6" max="6" width="11.7109375" style="2" customWidth="1"/>
    <col min="7" max="7" width="5.7109375" style="2" customWidth="1"/>
    <col min="8" max="15" width="8.85546875" style="2"/>
    <col min="16" max="16" width="8.85546875" style="2" customWidth="1"/>
    <col min="17" max="17" width="3.7109375" style="2" customWidth="1"/>
    <col min="18" max="16384" width="8.85546875" style="2"/>
  </cols>
  <sheetData>
    <row r="1" spans="2:17" ht="31.5" x14ac:dyDescent="0.2">
      <c r="B1" s="1" t="s">
        <v>4</v>
      </c>
    </row>
    <row r="2" spans="2:17" ht="15" x14ac:dyDescent="0.2">
      <c r="B2" s="3"/>
      <c r="C2" s="4"/>
      <c r="E2" s="4" t="s">
        <v>8</v>
      </c>
      <c r="F2" s="4" t="s">
        <v>3</v>
      </c>
    </row>
    <row r="3" spans="2:17" ht="18" customHeight="1" x14ac:dyDescent="0.2">
      <c r="B3" s="3" t="s">
        <v>6</v>
      </c>
      <c r="C3" s="12"/>
      <c r="D3" s="3"/>
      <c r="E3" s="9"/>
      <c r="F3" s="9"/>
      <c r="G3" s="36" t="s">
        <v>33</v>
      </c>
      <c r="Q3" s="48" t="s">
        <v>34</v>
      </c>
    </row>
    <row r="4" spans="2:17" ht="18" customHeight="1" x14ac:dyDescent="0.2">
      <c r="B4" s="3" t="s">
        <v>32</v>
      </c>
      <c r="C4" s="12"/>
      <c r="D4" s="6">
        <v>1</v>
      </c>
      <c r="E4" s="35" t="s">
        <v>18</v>
      </c>
      <c r="F4" s="10">
        <v>62</v>
      </c>
      <c r="G4" s="36"/>
      <c r="Q4" s="48"/>
    </row>
    <row r="5" spans="2:17" ht="18" customHeight="1" x14ac:dyDescent="0.2">
      <c r="B5" s="3" t="s">
        <v>5</v>
      </c>
      <c r="C5" s="12"/>
      <c r="D5" s="6">
        <v>2</v>
      </c>
      <c r="E5" s="35" t="s">
        <v>19</v>
      </c>
      <c r="F5" s="10">
        <v>242</v>
      </c>
      <c r="G5" s="36"/>
      <c r="Q5" s="48"/>
    </row>
    <row r="6" spans="2:17" ht="18" customHeight="1" x14ac:dyDescent="0.2">
      <c r="B6" s="3" t="s">
        <v>7</v>
      </c>
      <c r="C6" s="12"/>
      <c r="D6" s="6">
        <v>3</v>
      </c>
      <c r="E6" s="35" t="s">
        <v>20</v>
      </c>
      <c r="F6" s="10">
        <v>199</v>
      </c>
      <c r="G6" s="36"/>
      <c r="Q6" s="48"/>
    </row>
    <row r="7" spans="2:17" ht="18" customHeight="1" x14ac:dyDescent="0.2">
      <c r="B7" s="5"/>
      <c r="C7" s="9"/>
      <c r="D7" s="6">
        <v>4</v>
      </c>
      <c r="E7" s="35" t="s">
        <v>21</v>
      </c>
      <c r="F7" s="10">
        <v>95</v>
      </c>
      <c r="G7" s="36"/>
      <c r="Q7" s="48"/>
    </row>
    <row r="8" spans="2:17" ht="18" customHeight="1" x14ac:dyDescent="0.2">
      <c r="B8" s="3" t="s">
        <v>9</v>
      </c>
      <c r="C8" s="37" t="s">
        <v>27</v>
      </c>
      <c r="D8" s="6">
        <v>5</v>
      </c>
      <c r="E8" s="35" t="s">
        <v>22</v>
      </c>
      <c r="F8" s="10">
        <v>83</v>
      </c>
      <c r="G8" s="36"/>
      <c r="Q8" s="48"/>
    </row>
    <row r="9" spans="2:17" ht="18" customHeight="1" x14ac:dyDescent="0.2">
      <c r="B9" s="3"/>
      <c r="C9" s="37"/>
      <c r="D9" s="6">
        <v>6</v>
      </c>
      <c r="E9" s="35" t="s">
        <v>17</v>
      </c>
      <c r="F9" s="10">
        <v>46</v>
      </c>
      <c r="G9" s="36"/>
      <c r="Q9" s="48"/>
    </row>
    <row r="10" spans="2:17" ht="18" customHeight="1" x14ac:dyDescent="0.2">
      <c r="B10" s="3"/>
      <c r="C10" s="37"/>
      <c r="D10" s="6">
        <v>7</v>
      </c>
      <c r="E10" s="35" t="s">
        <v>13</v>
      </c>
      <c r="F10" s="10">
        <v>153</v>
      </c>
      <c r="G10" s="36"/>
      <c r="Q10" s="48"/>
    </row>
    <row r="11" spans="2:17" ht="18" customHeight="1" x14ac:dyDescent="0.2">
      <c r="B11" s="5"/>
      <c r="C11" s="9"/>
      <c r="D11" s="6">
        <v>8</v>
      </c>
      <c r="E11" s="35" t="s">
        <v>23</v>
      </c>
      <c r="F11" s="10">
        <v>42</v>
      </c>
      <c r="G11" s="36"/>
      <c r="Q11" s="48"/>
    </row>
    <row r="12" spans="2:17" ht="18" customHeight="1" x14ac:dyDescent="0.2">
      <c r="B12" s="33" t="s">
        <v>28</v>
      </c>
      <c r="C12" s="8">
        <f>IF(COUNTA(E4:E13)=0,"",COUNTA(E4:E13))</f>
        <v>10</v>
      </c>
      <c r="D12" s="6">
        <v>9</v>
      </c>
      <c r="E12" s="35" t="s">
        <v>24</v>
      </c>
      <c r="F12" s="10">
        <v>107</v>
      </c>
      <c r="G12" s="36"/>
      <c r="Q12" s="48"/>
    </row>
    <row r="13" spans="2:17" ht="18" customHeight="1" x14ac:dyDescent="0.2">
      <c r="B13" s="33" t="s">
        <v>29</v>
      </c>
      <c r="C13" s="34">
        <f>IF(SUM(F4:F13)=0,"",SUM(F4:F13))</f>
        <v>1283</v>
      </c>
      <c r="D13" s="6">
        <v>10</v>
      </c>
      <c r="E13" s="35" t="s">
        <v>25</v>
      </c>
      <c r="F13" s="10">
        <v>254</v>
      </c>
      <c r="G13" s="36"/>
      <c r="Q13" s="48"/>
    </row>
    <row r="14" spans="2:17" ht="18" customHeight="1" x14ac:dyDescent="0.2">
      <c r="B14" s="3"/>
      <c r="C14" s="23"/>
      <c r="D14" s="21"/>
      <c r="E14" s="19"/>
      <c r="F14" s="20"/>
      <c r="G14" s="5"/>
    </row>
    <row r="15" spans="2:17" ht="18" customHeight="1" x14ac:dyDescent="0.2">
      <c r="B15" s="7" t="s">
        <v>2</v>
      </c>
      <c r="C15" s="22"/>
      <c r="D15" s="13"/>
      <c r="E15" s="18"/>
    </row>
    <row r="16" spans="2:17" ht="18" customHeight="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2:16" ht="18" customHeight="1" x14ac:dyDescent="0.2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2:16" ht="18" customHeight="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 ht="18" customHeight="1" x14ac:dyDescent="0.2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2:16" ht="18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2:16" ht="18" customHeight="1" x14ac:dyDescent="0.2">
      <c r="B21" s="14"/>
      <c r="C21" s="14"/>
      <c r="D21" s="14"/>
    </row>
    <row r="22" spans="2:16" ht="18" customHeight="1" x14ac:dyDescent="0.2">
      <c r="B22" s="38" t="s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8" customHeight="1" x14ac:dyDescent="0.2">
      <c r="B23" s="14"/>
      <c r="C23" s="14"/>
      <c r="D23" s="14"/>
    </row>
    <row r="24" spans="2:16" ht="15" customHeight="1" x14ac:dyDescent="0.2">
      <c r="B24" s="15" t="s">
        <v>1</v>
      </c>
      <c r="C24" s="14"/>
      <c r="D24" s="14"/>
    </row>
    <row r="25" spans="2:16" ht="15" customHeight="1" x14ac:dyDescent="0.2">
      <c r="B25" s="17" t="s">
        <v>31</v>
      </c>
      <c r="C25" s="14"/>
      <c r="D25" s="14"/>
    </row>
    <row r="26" spans="2:16" ht="15" customHeight="1" x14ac:dyDescent="0.2">
      <c r="B26" s="17" t="s">
        <v>30</v>
      </c>
    </row>
    <row r="27" spans="2:16" ht="14.25" customHeight="1" x14ac:dyDescent="0.2">
      <c r="B27" s="16" t="s">
        <v>26</v>
      </c>
    </row>
    <row r="28" spans="2:16" ht="14.25" customHeight="1" x14ac:dyDescent="0.2">
      <c r="B28" s="16"/>
    </row>
  </sheetData>
  <mergeCells count="5">
    <mergeCell ref="G3:G13"/>
    <mergeCell ref="C8:C10"/>
    <mergeCell ref="B22:P22"/>
    <mergeCell ref="B16:P20"/>
    <mergeCell ref="Q3:Q13"/>
  </mergeCells>
  <phoneticPr fontId="4" type="noConversion"/>
  <printOptions horizontalCentered="1" verticalCentered="1"/>
  <pageMargins left="0.1" right="0.1" top="0.1" bottom="0.1" header="0.2" footer="0.2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6589-D5C9-4FEF-84FE-1679B77CFCCE}">
  <dimension ref="B2:I13"/>
  <sheetViews>
    <sheetView showGridLines="0" zoomScale="85" zoomScaleNormal="85" workbookViewId="0"/>
  </sheetViews>
  <sheetFormatPr defaultRowHeight="15" x14ac:dyDescent="0.25"/>
  <cols>
    <col min="1" max="1" width="9.140625" style="26"/>
    <col min="2" max="9" width="17.5703125" style="26" customWidth="1"/>
    <col min="10" max="16384" width="9.140625" style="26"/>
  </cols>
  <sheetData>
    <row r="2" spans="2:9" ht="18" customHeight="1" x14ac:dyDescent="0.25">
      <c r="B2" s="24" t="s">
        <v>8</v>
      </c>
      <c r="C2" s="25" t="s">
        <v>15</v>
      </c>
      <c r="D2" s="25" t="s">
        <v>10</v>
      </c>
      <c r="E2" s="25" t="s">
        <v>16</v>
      </c>
      <c r="F2" s="24" t="s">
        <v>8</v>
      </c>
      <c r="G2" s="24" t="s">
        <v>11</v>
      </c>
      <c r="H2" s="25" t="s">
        <v>12</v>
      </c>
      <c r="I2" s="25" t="s">
        <v>14</v>
      </c>
    </row>
    <row r="3" spans="2:9" ht="18" customHeight="1" x14ac:dyDescent="0.25">
      <c r="B3" s="27" t="str">
        <f>'Pareto Chart'!E4</f>
        <v>Data</v>
      </c>
      <c r="C3" s="31">
        <f>'Pareto Chart'!F4+0.01</f>
        <v>62.01</v>
      </c>
      <c r="D3" s="27">
        <f>LARGE($C$3:$C$12,1)</f>
        <v>254.1</v>
      </c>
      <c r="E3" s="27" t="str">
        <f t="shared" ref="E3:E12" si="0">IF(VLOOKUP(D3,$C$3:$F$12,4,FALSE)=0,"",VLOOKUP(D3,$C$3:$F$12,4,FALSE))</f>
        <v>Kaizen</v>
      </c>
      <c r="F3" s="27" t="str">
        <f t="shared" ref="F3:F12" si="1">B3</f>
        <v>Data</v>
      </c>
      <c r="G3" s="27">
        <f>TRUNC(D3)</f>
        <v>254</v>
      </c>
      <c r="H3" s="28">
        <f t="shared" ref="H3:H12" si="2">IF(ISERROR(G3/$G$13),"",G3/$G$13)</f>
        <v>0.1979734996102884</v>
      </c>
      <c r="I3" s="28">
        <f>IF(H3&lt;&gt;"",H3,"")</f>
        <v>0.1979734996102884</v>
      </c>
    </row>
    <row r="4" spans="2:9" ht="18" customHeight="1" x14ac:dyDescent="0.25">
      <c r="B4" s="27" t="str">
        <f>'Pareto Chart'!E5</f>
        <v>A3</v>
      </c>
      <c r="C4" s="31">
        <f>'Pareto Chart'!F5+0.02</f>
        <v>242.02</v>
      </c>
      <c r="D4" s="27">
        <f>LARGE($C$3:$C$12,2)</f>
        <v>242.02</v>
      </c>
      <c r="E4" s="27" t="str">
        <f t="shared" si="0"/>
        <v>A3</v>
      </c>
      <c r="F4" s="27" t="str">
        <f t="shared" si="1"/>
        <v>A3</v>
      </c>
      <c r="G4" s="27">
        <f t="shared" ref="G4:G12" si="3">TRUNC(D4)</f>
        <v>242</v>
      </c>
      <c r="H4" s="28">
        <f t="shared" si="2"/>
        <v>0.18862042088854247</v>
      </c>
      <c r="I4" s="28">
        <f>IF(H4&lt;&gt;"",H4+I3,"")</f>
        <v>0.3865939204988309</v>
      </c>
    </row>
    <row r="5" spans="2:9" ht="18" customHeight="1" x14ac:dyDescent="0.25">
      <c r="B5" s="27" t="str">
        <f>'Pareto Chart'!E6</f>
        <v>QFD</v>
      </c>
      <c r="C5" s="31">
        <f>'Pareto Chart'!F6+0.03</f>
        <v>199.03</v>
      </c>
      <c r="D5" s="27">
        <f>LARGE($C$3:$C$12,3)</f>
        <v>199.03</v>
      </c>
      <c r="E5" s="27" t="str">
        <f t="shared" si="0"/>
        <v>QFD</v>
      </c>
      <c r="F5" s="27" t="str">
        <f t="shared" si="1"/>
        <v>QFD</v>
      </c>
      <c r="G5" s="27">
        <f t="shared" si="3"/>
        <v>199</v>
      </c>
      <c r="H5" s="28">
        <f t="shared" si="2"/>
        <v>0.15510522213561964</v>
      </c>
      <c r="I5" s="28">
        <f>IF(H5&lt;&gt;"",H5+I4,"")</f>
        <v>0.54169914263445051</v>
      </c>
    </row>
    <row r="6" spans="2:9" ht="18" customHeight="1" x14ac:dyDescent="0.25">
      <c r="B6" s="27" t="str">
        <f>'Pareto Chart'!E7</f>
        <v>RCA</v>
      </c>
      <c r="C6" s="31">
        <f>'Pareto Chart'!F7+0.04</f>
        <v>95.04</v>
      </c>
      <c r="D6" s="27">
        <f>LARGE($C$3:$C$12,4)</f>
        <v>153.07</v>
      </c>
      <c r="E6" s="27" t="str">
        <f t="shared" si="0"/>
        <v>5 whys</v>
      </c>
      <c r="F6" s="27" t="str">
        <f t="shared" si="1"/>
        <v>RCA</v>
      </c>
      <c r="G6" s="27">
        <f t="shared" si="3"/>
        <v>153</v>
      </c>
      <c r="H6" s="28">
        <f t="shared" si="2"/>
        <v>0.11925175370226032</v>
      </c>
      <c r="I6" s="28">
        <f t="shared" ref="I6:I12" si="4">IF(H6&lt;&gt;"",H6+I5,"")</f>
        <v>0.66095089633671078</v>
      </c>
    </row>
    <row r="7" spans="2:9" ht="18" customHeight="1" x14ac:dyDescent="0.25">
      <c r="B7" s="27" t="str">
        <f>'Pareto Chart'!E8</f>
        <v>SPC</v>
      </c>
      <c r="C7" s="31">
        <f>'Pareto Chart'!F8+0.05</f>
        <v>83.05</v>
      </c>
      <c r="D7" s="27">
        <f>LARGE($C$3:$C$12,5)</f>
        <v>107.09</v>
      </c>
      <c r="E7" s="27" t="str">
        <f t="shared" si="0"/>
        <v>FMEA</v>
      </c>
      <c r="F7" s="27" t="str">
        <f t="shared" si="1"/>
        <v>SPC</v>
      </c>
      <c r="G7" s="27">
        <f t="shared" si="3"/>
        <v>107</v>
      </c>
      <c r="H7" s="28">
        <f t="shared" si="2"/>
        <v>8.3398285268901015E-2</v>
      </c>
      <c r="I7" s="28">
        <f t="shared" si="4"/>
        <v>0.74434918160561181</v>
      </c>
    </row>
    <row r="8" spans="2:9" ht="18" customHeight="1" x14ac:dyDescent="0.25">
      <c r="B8" s="27" t="str">
        <f>'Pareto Chart'!E9</f>
        <v>Hoshin</v>
      </c>
      <c r="C8" s="31">
        <f>'Pareto Chart'!F9+0.06</f>
        <v>46.06</v>
      </c>
      <c r="D8" s="27">
        <f>LARGE($C$3:$C$12,6)</f>
        <v>95.04</v>
      </c>
      <c r="E8" s="27" t="str">
        <f t="shared" si="0"/>
        <v>RCA</v>
      </c>
      <c r="F8" s="27" t="str">
        <f t="shared" si="1"/>
        <v>Hoshin</v>
      </c>
      <c r="G8" s="27">
        <f t="shared" si="3"/>
        <v>95</v>
      </c>
      <c r="H8" s="28">
        <f t="shared" si="2"/>
        <v>7.4045206547155101E-2</v>
      </c>
      <c r="I8" s="28">
        <f t="shared" si="4"/>
        <v>0.81839438815276688</v>
      </c>
    </row>
    <row r="9" spans="2:9" ht="18" customHeight="1" x14ac:dyDescent="0.25">
      <c r="B9" s="27" t="str">
        <f>'Pareto Chart'!E10</f>
        <v>5 whys</v>
      </c>
      <c r="C9" s="31">
        <f>'Pareto Chart'!F10+0.07</f>
        <v>153.07</v>
      </c>
      <c r="D9" s="27">
        <f>LARGE($C$3:$C$12,7)</f>
        <v>83.05</v>
      </c>
      <c r="E9" s="27" t="str">
        <f t="shared" si="0"/>
        <v>SPC</v>
      </c>
      <c r="F9" s="27" t="str">
        <f t="shared" si="1"/>
        <v>5 whys</v>
      </c>
      <c r="G9" s="27">
        <f t="shared" si="3"/>
        <v>83</v>
      </c>
      <c r="H9" s="28">
        <f t="shared" si="2"/>
        <v>6.4692127825409201E-2</v>
      </c>
      <c r="I9" s="28">
        <f t="shared" si="4"/>
        <v>0.88308651597817611</v>
      </c>
    </row>
    <row r="10" spans="2:9" ht="18" customHeight="1" x14ac:dyDescent="0.25">
      <c r="B10" s="27" t="str">
        <f>'Pareto Chart'!E11</f>
        <v>8D</v>
      </c>
      <c r="C10" s="31">
        <f>'Pareto Chart'!F11+0.08</f>
        <v>42.08</v>
      </c>
      <c r="D10" s="27">
        <f>LARGE($C$3:$C$12,8)</f>
        <v>62.01</v>
      </c>
      <c r="E10" s="27" t="str">
        <f t="shared" si="0"/>
        <v>Data</v>
      </c>
      <c r="F10" s="27" t="str">
        <f t="shared" si="1"/>
        <v>8D</v>
      </c>
      <c r="G10" s="27">
        <f t="shared" si="3"/>
        <v>62</v>
      </c>
      <c r="H10" s="28">
        <f t="shared" si="2"/>
        <v>4.8324240062353856E-2</v>
      </c>
      <c r="I10" s="28">
        <f t="shared" si="4"/>
        <v>0.93141075604052992</v>
      </c>
    </row>
    <row r="11" spans="2:9" ht="18" customHeight="1" x14ac:dyDescent="0.25">
      <c r="B11" s="27" t="str">
        <f>'Pareto Chart'!E12</f>
        <v>FMEA</v>
      </c>
      <c r="C11" s="31">
        <f>'Pareto Chart'!F12+0.09</f>
        <v>107.09</v>
      </c>
      <c r="D11" s="27">
        <f>LARGE($C$3:$C$12,9)</f>
        <v>46.06</v>
      </c>
      <c r="E11" s="27" t="str">
        <f t="shared" si="0"/>
        <v>Hoshin</v>
      </c>
      <c r="F11" s="27" t="str">
        <f t="shared" si="1"/>
        <v>FMEA</v>
      </c>
      <c r="G11" s="27">
        <f t="shared" si="3"/>
        <v>46</v>
      </c>
      <c r="H11" s="28">
        <f t="shared" si="2"/>
        <v>3.5853468433359313E-2</v>
      </c>
      <c r="I11" s="28">
        <f t="shared" si="4"/>
        <v>0.96726422447388927</v>
      </c>
    </row>
    <row r="12" spans="2:9" ht="18" customHeight="1" x14ac:dyDescent="0.25">
      <c r="B12" s="27" t="str">
        <f>'Pareto Chart'!E13</f>
        <v>Kaizen</v>
      </c>
      <c r="C12" s="32">
        <f>'Pareto Chart'!F13+0.1</f>
        <v>254.1</v>
      </c>
      <c r="D12" s="27">
        <f>LARGE($C$3:$C$12,10)</f>
        <v>42.08</v>
      </c>
      <c r="E12" s="27" t="str">
        <f t="shared" si="0"/>
        <v>8D</v>
      </c>
      <c r="F12" s="27" t="str">
        <f t="shared" si="1"/>
        <v>Kaizen</v>
      </c>
      <c r="G12" s="27">
        <f t="shared" si="3"/>
        <v>42</v>
      </c>
      <c r="H12" s="28">
        <f t="shared" si="2"/>
        <v>3.2735775526110678E-2</v>
      </c>
      <c r="I12" s="28">
        <f t="shared" si="4"/>
        <v>1</v>
      </c>
    </row>
    <row r="13" spans="2:9" x14ac:dyDescent="0.25">
      <c r="D13" s="11"/>
      <c r="F13" s="29"/>
      <c r="G13" s="30">
        <f>SUM(G3:G12)</f>
        <v>1283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Pareto Chart</vt:lpstr>
      <vt:lpstr>_data</vt:lpstr>
      <vt:lpstr>'Pareto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2021-10-09T13:06:17Z</cp:lastPrinted>
  <dcterms:created xsi:type="dcterms:W3CDTF">1996-10-14T23:33:28Z</dcterms:created>
  <dcterms:modified xsi:type="dcterms:W3CDTF">2021-10-09T18:03:32Z</dcterms:modified>
</cp:coreProperties>
</file>